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https://d.docs.live.net/6f7b480209a45387/Desktop/"/>
    </mc:Choice>
  </mc:AlternateContent>
  <xr:revisionPtr revIDLastSave="0" documentId="8_{A1D366FB-8AB0-4E7F-9E0F-A908D382A80A}" xr6:coauthVersionLast="45" xr6:coauthVersionMax="45" xr10:uidLastSave="{00000000-0000-0000-0000-000000000000}"/>
  <bookViews>
    <workbookView xWindow="33360" yWindow="1020" windowWidth="21720" windowHeight="14640" tabRatio="578" xr2:uid="{00000000-000D-0000-FFFF-FFFF00000000}"/>
  </bookViews>
  <sheets>
    <sheet name="Discussion #'s" sheetId="4" r:id="rId1"/>
    <sheet name="Expenses" sheetId="2" r:id="rId2"/>
    <sheet name="Salary &amp; Wag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2" i="2" l="1"/>
  <c r="A24" i="2" s="1"/>
  <c r="A28" i="2" s="1"/>
  <c r="B8" i="4" l="1"/>
  <c r="C46" i="4" l="1"/>
  <c r="B46" i="4"/>
  <c r="C44" i="4"/>
  <c r="B44" i="4"/>
  <c r="C39" i="4"/>
  <c r="B39" i="4"/>
  <c r="D30" i="4"/>
  <c r="C30" i="4"/>
  <c r="C36" i="4" s="1"/>
  <c r="B30" i="4"/>
  <c r="B36" i="4" s="1"/>
  <c r="B35" i="4" l="1"/>
  <c r="C35" i="4"/>
  <c r="E20" i="3"/>
  <c r="E12" i="3" l="1"/>
  <c r="E21" i="3"/>
  <c r="E19" i="3"/>
  <c r="E18" i="3"/>
  <c r="E17" i="3"/>
  <c r="E16" i="3"/>
  <c r="E15" i="3"/>
  <c r="E14" i="3"/>
  <c r="E13" i="3"/>
  <c r="E11" i="3"/>
  <c r="E10" i="3"/>
  <c r="E9" i="3"/>
  <c r="E8" i="3"/>
  <c r="E22" i="3" l="1"/>
  <c r="E34" i="3" s="1"/>
  <c r="C56" i="2" l="1"/>
</calcChain>
</file>

<file path=xl/sharedStrings.xml><?xml version="1.0" encoding="utf-8"?>
<sst xmlns="http://schemas.openxmlformats.org/spreadsheetml/2006/main" count="167" uniqueCount="139">
  <si>
    <t>FY2021</t>
  </si>
  <si>
    <t>Expense Account Name</t>
  </si>
  <si>
    <t>TOTAL EXPENSE BUDGET:</t>
  </si>
  <si>
    <t>Expense Acct#</t>
  </si>
  <si>
    <t>Amount</t>
  </si>
  <si>
    <t xml:space="preserve">Dept #  </t>
  </si>
  <si>
    <t xml:space="preserve">Dept Name:  </t>
  </si>
  <si>
    <t>Employee Name</t>
  </si>
  <si>
    <t>Base</t>
  </si>
  <si>
    <t>Rate</t>
  </si>
  <si>
    <t>TOTAL BASE WAGES</t>
  </si>
  <si>
    <t>TOTAL SALARY &amp; WAGE BUDGET:</t>
  </si>
  <si>
    <t>Overtime Wages</t>
  </si>
  <si>
    <t>Mileage Wages</t>
  </si>
  <si>
    <t>Certification Wages</t>
  </si>
  <si>
    <t>Education/Training Wages</t>
  </si>
  <si>
    <t>Stipends</t>
  </si>
  <si>
    <t>On Call Wages</t>
  </si>
  <si>
    <t>Total</t>
  </si>
  <si>
    <t>Position</t>
  </si>
  <si>
    <t>Hours*</t>
  </si>
  <si>
    <t>*FY2021 Hours:  2,088 Total Hours (Based on 8 hrs/day Mon-Fri = 40 hrs/wk)</t>
  </si>
  <si>
    <t>Highway Administration/Public Works</t>
  </si>
  <si>
    <t>Tim Kilhart</t>
  </si>
  <si>
    <t>DPW Director</t>
  </si>
  <si>
    <t>Ron Gilbert</t>
  </si>
  <si>
    <t>Foreman</t>
  </si>
  <si>
    <t>Larry Allard</t>
  </si>
  <si>
    <t>Equip. Operator</t>
  </si>
  <si>
    <t>Ben Gilbert</t>
  </si>
  <si>
    <t>Groundskeeper</t>
  </si>
  <si>
    <t>Nick Ammesmaki</t>
  </si>
  <si>
    <t>Rob Tremblay</t>
  </si>
  <si>
    <t>Mechanic</t>
  </si>
  <si>
    <t>Craig Tiilikkala</t>
  </si>
  <si>
    <t>Truck Driver</t>
  </si>
  <si>
    <t>Andy Bernhardt</t>
  </si>
  <si>
    <t>Sam Stacy</t>
  </si>
  <si>
    <t>Joe Miller</t>
  </si>
  <si>
    <t>Jason Fisher</t>
  </si>
  <si>
    <t>Henry Dentino</t>
  </si>
  <si>
    <t>Al Cozzolino</t>
  </si>
  <si>
    <t>Trans Stat. Attend.</t>
  </si>
  <si>
    <t>Pat Pesa</t>
  </si>
  <si>
    <t>Transfer Station Hazardous Waste</t>
  </si>
  <si>
    <t>Transfer Station Electric</t>
  </si>
  <si>
    <t>Transfer Station Glass Removal</t>
  </si>
  <si>
    <t>Transfer Station Telephone</t>
  </si>
  <si>
    <t>Transfer Station Repairs</t>
  </si>
  <si>
    <t>Transfer Station Tires</t>
  </si>
  <si>
    <t>Transfer Station Trucking/Hauling</t>
  </si>
  <si>
    <t>Transfer Station Solid Waste</t>
  </si>
  <si>
    <t>Transfer Station Controlled Materials</t>
  </si>
  <si>
    <t>Transfer Station Consultant</t>
  </si>
  <si>
    <t>Transfer Station Supplies</t>
  </si>
  <si>
    <t>Waste Collection and Disposal</t>
  </si>
  <si>
    <t>Transfer Station Construction Debris</t>
  </si>
  <si>
    <t>Senior Bags</t>
  </si>
  <si>
    <t>Paper Disposal @ $93</t>
  </si>
  <si>
    <t>Transfer Station Paper Disposal @ $95.00</t>
  </si>
  <si>
    <t>Estimated Costs for FY 2022</t>
  </si>
  <si>
    <t>56 paper hauls @ $300 = $16,500</t>
  </si>
  <si>
    <t>12 glass hauls @ $350 = $4,200</t>
  </si>
  <si>
    <t>28 comingle hauls @ $325 = $9,100</t>
  </si>
  <si>
    <t>60 C &amp; D hauls @ $275 = $16,500</t>
  </si>
  <si>
    <t>135 MSW hauls @ $275 = $37,125</t>
  </si>
  <si>
    <t>85 tons of glass @ $70 = $5,950</t>
  </si>
  <si>
    <t>60 tons of comingles @ $125 = $7,500</t>
  </si>
  <si>
    <t>150 tons of C &amp; D @ $125 = $18,750</t>
  </si>
  <si>
    <t>750 tons of MSW @ $130 = $97,500</t>
  </si>
  <si>
    <t>600 tons of MSW would reduce cost by $19,500</t>
  </si>
  <si>
    <t>336 tons of paper @ $95 = $31,920</t>
  </si>
  <si>
    <t>FY22</t>
  </si>
  <si>
    <t>Yearly Total</t>
  </si>
  <si>
    <t>95 Gal barrel=6 bags</t>
  </si>
  <si>
    <t>65Gal=4 bags</t>
  </si>
  <si>
    <t>35 Gal=2 bags</t>
  </si>
  <si>
    <t>additional bags are$2</t>
  </si>
  <si>
    <t>Notes</t>
  </si>
  <si>
    <t>Composting</t>
  </si>
  <si>
    <t>5gal bucket/month =$25</t>
  </si>
  <si>
    <t>Two 5 gal buckets=$29</t>
  </si>
  <si>
    <t>Additonal Fees</t>
  </si>
  <si>
    <t>$70 setup fee Qtrly billing</t>
  </si>
  <si>
    <t>$35 setup fee Biannual billing</t>
  </si>
  <si>
    <t>No Setup &amp;15% discount for prepaying 2 yrs</t>
  </si>
  <si>
    <t>$75 Termination Fee</t>
  </si>
  <si>
    <t>Recylcing included in All prices</t>
  </si>
  <si>
    <t>WasteNotLLC.com  Weekly Service (Monthly cost)</t>
  </si>
  <si>
    <t>Waste Management  WM.com     (Monthly cost)</t>
  </si>
  <si>
    <t>Mr.Trashman.com        Weekly (new cust discount $2-3)</t>
  </si>
  <si>
    <t>Bi-weekly pick up</t>
  </si>
  <si>
    <t>No Setup &amp;7.5% discount for prepaying yr  Price w/discount</t>
  </si>
  <si>
    <t>Bi-weekly yrly</t>
  </si>
  <si>
    <t>Billed Qtrly</t>
  </si>
  <si>
    <t>Additional barrels 96Gal=$15 &amp;64 gal=$7</t>
  </si>
  <si>
    <t>50 customers (CY19)</t>
  </si>
  <si>
    <t>234 customers (CY19)</t>
  </si>
  <si>
    <t>221 customers (CY19)</t>
  </si>
  <si>
    <t>Bag Revenue?</t>
  </si>
  <si>
    <t>Projected expense for operating Transfer Station FY22</t>
  </si>
  <si>
    <t>Bag Revenue for FY20 was approximately$86,800</t>
  </si>
  <si>
    <t>Bag Revenue for first 4 months of FY21 approximately $30,854</t>
  </si>
  <si>
    <t>Net Cost to Operate Transfer Station for FY22</t>
  </si>
  <si>
    <t>Cost to Average House in Harvard for Transfer Station</t>
  </si>
  <si>
    <t>After conversation with Tessa David, Director of MassToss Cooperative</t>
  </si>
  <si>
    <t>Points to consider:</t>
  </si>
  <si>
    <t>No such thing as free disposal(recyclables)</t>
  </si>
  <si>
    <t>Disposal costs are going up Everywhere</t>
  </si>
  <si>
    <t>There are some ideas to lower operating costs/increase revenue</t>
  </si>
  <si>
    <t xml:space="preserve"> (NO ESTIMATES at this stage)</t>
  </si>
  <si>
    <t>-Instead of comingled plastic and metal ; separate out the cans</t>
  </si>
  <si>
    <t>-Separate corrugated from paper</t>
  </si>
  <si>
    <t>uncertain return</t>
  </si>
  <si>
    <t>approx 31% of operating cost</t>
  </si>
  <si>
    <t>-ANY action to lower cost/increase revenue would require more people.  Volunteers could be used but</t>
  </si>
  <si>
    <t xml:space="preserve">   would need training and would have to be reliable</t>
  </si>
  <si>
    <t>relatively low cost, uncertain return</t>
  </si>
  <si>
    <t>-Grants are available to help with some possibilities</t>
  </si>
  <si>
    <t>Insure we are covering costs for electronics(as of now we are)</t>
  </si>
  <si>
    <t>Costs for Private Haulers in Harvard</t>
  </si>
  <si>
    <t>Labor</t>
  </si>
  <si>
    <t>Proposed for SB discussion</t>
  </si>
  <si>
    <t>Costs</t>
  </si>
  <si>
    <t>Bags Sales</t>
  </si>
  <si>
    <t>Punch Card</t>
  </si>
  <si>
    <t>Revenue-Sales</t>
  </si>
  <si>
    <t>$105/yr</t>
  </si>
  <si>
    <t xml:space="preserve">    Av house=634K per Town Assessor       $200K=16.6cents/$1K valuation So:</t>
  </si>
  <si>
    <t>Projected bag sale  revenue for FY 22</t>
  </si>
  <si>
    <t>Punch card sales  actual FY20</t>
  </si>
  <si>
    <t>Approximately 1,900 households</t>
  </si>
  <si>
    <t>Total # of Households</t>
  </si>
  <si>
    <t>using Private Haulers</t>
  </si>
  <si>
    <t>Yearly Total-Weekly</t>
  </si>
  <si>
    <t>Approx 505 use Private Haulers</t>
  </si>
  <si>
    <t>Paper Disposal@95</t>
  </si>
  <si>
    <t>Total Cost</t>
  </si>
  <si>
    <t>Total Expense for Trans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</si>
</sst>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&quot;$&quot;* #,##0_);_(&quot;$&quot;* \(#,##0\);_(&quot;$&quot;* &quot;-&quot;??_);_(@_)"/>
    <numFmt numFmtId="166" formatCode="&quot;$&quot;#,##0"/>
    <numFmt numFmtId="169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1" fillId="0" borderId="0" xfId="0" applyFont="1"/>
    <xf numFmtId="43" fontId="0" fillId="0" borderId="0" xfId="0" applyNumberFormat="1"/>
    <xf numFmtId="0" fontId="1" fillId="0" borderId="0" xfId="0" applyFont="1" applyBorder="1"/>
    <xf numFmtId="0" fontId="0" fillId="0" borderId="0" xfId="0" applyBorder="1"/>
    <xf numFmtId="43" fontId="0" fillId="0" borderId="0" xfId="0" applyNumberFormat="1" applyBorder="1"/>
    <xf numFmtId="0" fontId="0" fillId="0" borderId="2" xfId="0" applyBorder="1"/>
    <xf numFmtId="0" fontId="4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4" fillId="0" borderId="4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3" fillId="0" borderId="2" xfId="0" applyFont="1" applyBorder="1" applyAlignment="1">
      <alignment horizontal="left"/>
    </xf>
    <xf numFmtId="0" fontId="1" fillId="0" borderId="2" xfId="0" applyFont="1" applyBorder="1"/>
    <xf numFmtId="43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3" fontId="1" fillId="0" borderId="0" xfId="0" applyNumberFormat="1" applyFont="1" applyBorder="1"/>
    <xf numFmtId="0" fontId="0" fillId="0" borderId="0" xfId="0" applyBorder="1" applyAlignment="1">
      <alignment horizontal="center"/>
    </xf>
    <xf numFmtId="43" fontId="4" fillId="0" borderId="1" xfId="0" applyNumberFormat="1" applyFont="1" applyBorder="1" applyAlignment="1">
      <alignment horizontal="center"/>
    </xf>
    <xf numFmtId="43" fontId="4" fillId="0" borderId="3" xfId="0" applyNumberFormat="1" applyFont="1" applyBorder="1"/>
    <xf numFmtId="43" fontId="2" fillId="0" borderId="4" xfId="0" applyNumberFormat="1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6" xfId="0" applyFont="1" applyBorder="1"/>
    <xf numFmtId="43" fontId="4" fillId="0" borderId="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2" fillId="0" borderId="6" xfId="0" applyNumberFormat="1" applyFont="1" applyBorder="1"/>
    <xf numFmtId="3" fontId="2" fillId="0" borderId="6" xfId="0" applyNumberFormat="1" applyFont="1" applyBorder="1"/>
    <xf numFmtId="0" fontId="2" fillId="0" borderId="5" xfId="0" applyFont="1" applyBorder="1" applyAlignment="1">
      <alignment horizontal="center"/>
    </xf>
    <xf numFmtId="164" fontId="0" fillId="0" borderId="2" xfId="0" applyNumberFormat="1" applyBorder="1"/>
    <xf numFmtId="0" fontId="6" fillId="0" borderId="2" xfId="0" applyFont="1" applyBorder="1"/>
    <xf numFmtId="164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43" fontId="7" fillId="0" borderId="0" xfId="0" applyNumberFormat="1" applyFont="1" applyBorder="1" applyAlignment="1">
      <alignment horizontal="right"/>
    </xf>
    <xf numFmtId="0" fontId="2" fillId="2" borderId="6" xfId="0" applyFont="1" applyFill="1" applyBorder="1"/>
    <xf numFmtId="43" fontId="4" fillId="0" borderId="14" xfId="0" applyNumberFormat="1" applyFont="1" applyBorder="1" applyAlignment="1">
      <alignment horizontal="center"/>
    </xf>
    <xf numFmtId="43" fontId="2" fillId="0" borderId="15" xfId="0" applyNumberFormat="1" applyFont="1" applyBorder="1"/>
    <xf numFmtId="43" fontId="2" fillId="2" borderId="15" xfId="0" applyNumberFormat="1" applyFont="1" applyFill="1" applyBorder="1"/>
    <xf numFmtId="43" fontId="4" fillId="0" borderId="2" xfId="0" applyNumberFormat="1" applyFont="1" applyBorder="1"/>
    <xf numFmtId="0" fontId="4" fillId="3" borderId="13" xfId="0" applyFont="1" applyFill="1" applyBorder="1" applyAlignment="1">
      <alignment horizontal="center"/>
    </xf>
    <xf numFmtId="43" fontId="2" fillId="3" borderId="13" xfId="0" applyNumberFormat="1" applyFont="1" applyFill="1" applyBorder="1"/>
    <xf numFmtId="0" fontId="2" fillId="3" borderId="13" xfId="0" applyFont="1" applyFill="1" applyBorder="1"/>
    <xf numFmtId="0" fontId="8" fillId="3" borderId="13" xfId="0" applyFont="1" applyFill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2" applyNumberFormat="1" applyFont="1" applyAlignment="1"/>
    <xf numFmtId="0" fontId="8" fillId="0" borderId="0" xfId="0" applyNumberFormat="1" applyFont="1"/>
    <xf numFmtId="0" fontId="4" fillId="4" borderId="0" xfId="0" applyFont="1" applyFill="1"/>
    <xf numFmtId="6" fontId="8" fillId="0" borderId="13" xfId="1" applyNumberFormat="1" applyFont="1" applyBorder="1" applyAlignment="1">
      <alignment horizontal="center"/>
    </xf>
    <xf numFmtId="0" fontId="0" fillId="0" borderId="13" xfId="2" applyNumberFormat="1" applyFont="1" applyBorder="1" applyAlignment="1">
      <alignment horizontal="center"/>
    </xf>
    <xf numFmtId="6" fontId="8" fillId="0" borderId="13" xfId="2" applyNumberFormat="1" applyFont="1" applyBorder="1" applyAlignment="1">
      <alignment horizontal="center"/>
    </xf>
    <xf numFmtId="0" fontId="8" fillId="0" borderId="13" xfId="2" applyNumberFormat="1" applyFont="1" applyBorder="1" applyAlignment="1">
      <alignment horizontal="center"/>
    </xf>
    <xf numFmtId="165" fontId="8" fillId="0" borderId="13" xfId="2" applyNumberFormat="1" applyFont="1" applyBorder="1" applyAlignment="1"/>
    <xf numFmtId="0" fontId="8" fillId="0" borderId="13" xfId="2" applyNumberFormat="1" applyFont="1" applyFill="1" applyBorder="1" applyAlignment="1">
      <alignment horizontal="center"/>
    </xf>
    <xf numFmtId="0" fontId="2" fillId="2" borderId="0" xfId="0" applyFont="1" applyFill="1"/>
    <xf numFmtId="0" fontId="10" fillId="0" borderId="0" xfId="0" applyFont="1"/>
    <xf numFmtId="49" fontId="2" fillId="0" borderId="0" xfId="0" applyNumberFormat="1" applyFont="1"/>
    <xf numFmtId="49" fontId="0" fillId="0" borderId="0" xfId="0" applyNumberFormat="1"/>
    <xf numFmtId="49" fontId="8" fillId="0" borderId="0" xfId="0" applyNumberFormat="1" applyFont="1"/>
    <xf numFmtId="49" fontId="1" fillId="0" borderId="0" xfId="0" applyNumberFormat="1" applyFont="1"/>
    <xf numFmtId="49" fontId="4" fillId="0" borderId="0" xfId="0" applyNumberFormat="1" applyFont="1"/>
    <xf numFmtId="166" fontId="4" fillId="0" borderId="0" xfId="0" applyNumberFormat="1" applyFont="1"/>
    <xf numFmtId="49" fontId="0" fillId="5" borderId="0" xfId="0" applyNumberFormat="1" applyFill="1"/>
    <xf numFmtId="0" fontId="0" fillId="5" borderId="0" xfId="0" applyFill="1"/>
    <xf numFmtId="49" fontId="0" fillId="0" borderId="0" xfId="0" applyNumberFormat="1" applyFill="1"/>
    <xf numFmtId="0" fontId="0" fillId="0" borderId="0" xfId="0" applyFill="1"/>
    <xf numFmtId="49" fontId="4" fillId="0" borderId="0" xfId="0" applyNumberFormat="1" applyFont="1" applyFill="1"/>
    <xf numFmtId="0" fontId="6" fillId="6" borderId="13" xfId="0" applyFont="1" applyFill="1" applyBorder="1" applyAlignment="1">
      <alignment horizontal="center"/>
    </xf>
    <xf numFmtId="43" fontId="4" fillId="0" borderId="0" xfId="0" applyNumberFormat="1" applyFont="1"/>
    <xf numFmtId="0" fontId="4" fillId="3" borderId="16" xfId="0" applyFont="1" applyFill="1" applyBorder="1"/>
    <xf numFmtId="43" fontId="4" fillId="0" borderId="0" xfId="1" applyNumberFormat="1" applyFont="1"/>
    <xf numFmtId="0" fontId="4" fillId="3" borderId="17" xfId="0" applyFont="1" applyFill="1" applyBorder="1" applyAlignment="1">
      <alignment horizontal="center"/>
    </xf>
    <xf numFmtId="0" fontId="2" fillId="3" borderId="17" xfId="0" applyFont="1" applyFill="1" applyBorder="1"/>
    <xf numFmtId="43" fontId="2" fillId="3" borderId="17" xfId="0" applyNumberFormat="1" applyFont="1" applyFill="1" applyBorder="1"/>
    <xf numFmtId="43" fontId="4" fillId="3" borderId="17" xfId="0" applyNumberFormat="1" applyFont="1" applyFill="1" applyBorder="1"/>
    <xf numFmtId="0" fontId="6" fillId="0" borderId="0" xfId="0" applyFont="1"/>
    <xf numFmtId="38" fontId="10" fillId="0" borderId="0" xfId="0" applyNumberFormat="1" applyFont="1"/>
    <xf numFmtId="38" fontId="10" fillId="0" borderId="0" xfId="1" applyNumberFormat="1" applyFont="1"/>
    <xf numFmtId="165" fontId="8" fillId="0" borderId="18" xfId="2" applyNumberFormat="1" applyFont="1" applyBorder="1" applyAlignment="1"/>
    <xf numFmtId="165" fontId="6" fillId="7" borderId="19" xfId="2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6" fillId="7" borderId="20" xfId="0" applyFont="1" applyFill="1" applyBorder="1"/>
    <xf numFmtId="0" fontId="4" fillId="7" borderId="3" xfId="0" applyFont="1" applyFill="1" applyBorder="1"/>
    <xf numFmtId="169" fontId="6" fillId="4" borderId="13" xfId="1" applyNumberFormat="1" applyFont="1" applyFill="1" applyBorder="1" applyAlignment="1">
      <alignment horizontal="center"/>
    </xf>
    <xf numFmtId="169" fontId="6" fillId="4" borderId="13" xfId="2" applyNumberFormat="1" applyFont="1" applyFill="1" applyBorder="1" applyAlignment="1">
      <alignment horizontal="center"/>
    </xf>
    <xf numFmtId="0" fontId="0" fillId="0" borderId="18" xfId="2" applyNumberFormat="1" applyFont="1" applyBorder="1" applyAlignment="1">
      <alignment horizontal="center"/>
    </xf>
    <xf numFmtId="0" fontId="2" fillId="2" borderId="21" xfId="0" applyFont="1" applyFill="1" applyBorder="1"/>
    <xf numFmtId="0" fontId="8" fillId="0" borderId="18" xfId="2" applyNumberFormat="1" applyFont="1" applyBorder="1" applyAlignment="1">
      <alignment horizontal="center"/>
    </xf>
    <xf numFmtId="0" fontId="6" fillId="4" borderId="22" xfId="0" applyFont="1" applyFill="1" applyBorder="1"/>
    <xf numFmtId="6" fontId="8" fillId="0" borderId="23" xfId="2" applyNumberFormat="1" applyFont="1" applyBorder="1" applyAlignment="1">
      <alignment horizontal="center"/>
    </xf>
    <xf numFmtId="0" fontId="8" fillId="0" borderId="23" xfId="2" applyNumberFormat="1" applyFont="1" applyBorder="1" applyAlignment="1">
      <alignment horizontal="center"/>
    </xf>
    <xf numFmtId="0" fontId="2" fillId="2" borderId="22" xfId="0" applyFont="1" applyFill="1" applyBorder="1"/>
    <xf numFmtId="0" fontId="0" fillId="0" borderId="25" xfId="0" applyBorder="1"/>
    <xf numFmtId="0" fontId="4" fillId="0" borderId="27" xfId="0" applyFont="1" applyBorder="1" applyAlignment="1">
      <alignment horizontal="center"/>
    </xf>
    <xf numFmtId="0" fontId="2" fillId="0" borderId="27" xfId="0" applyFont="1" applyBorder="1"/>
    <xf numFmtId="0" fontId="4" fillId="8" borderId="24" xfId="0" applyFont="1" applyFill="1" applyBorder="1" applyAlignment="1">
      <alignment horizontal="center"/>
    </xf>
    <xf numFmtId="0" fontId="4" fillId="8" borderId="26" xfId="0" applyFont="1" applyFill="1" applyBorder="1" applyAlignment="1">
      <alignment horizontal="center"/>
    </xf>
    <xf numFmtId="43" fontId="6" fillId="8" borderId="26" xfId="0" applyNumberFormat="1" applyFont="1" applyFill="1" applyBorder="1"/>
    <xf numFmtId="0" fontId="6" fillId="8" borderId="26" xfId="0" applyFont="1" applyFill="1" applyBorder="1"/>
    <xf numFmtId="43" fontId="6" fillId="8" borderId="28" xfId="0" applyNumberFormat="1" applyFont="1" applyFill="1" applyBorder="1"/>
    <xf numFmtId="43" fontId="4" fillId="6" borderId="13" xfId="0" applyNumberFormat="1" applyFont="1" applyFill="1" applyBorder="1"/>
    <xf numFmtId="0" fontId="4" fillId="6" borderId="13" xfId="0" applyFont="1" applyFill="1" applyBorder="1"/>
    <xf numFmtId="43" fontId="4" fillId="6" borderId="13" xfId="1" applyFont="1" applyFill="1" applyBorder="1"/>
    <xf numFmtId="0" fontId="4" fillId="3" borderId="13" xfId="0" applyFont="1" applyFill="1" applyBorder="1"/>
    <xf numFmtId="43" fontId="4" fillId="3" borderId="13" xfId="1" applyFont="1" applyFill="1" applyBorder="1"/>
    <xf numFmtId="43" fontId="11" fillId="6" borderId="13" xfId="1" applyFont="1" applyFill="1" applyBorder="1"/>
    <xf numFmtId="0" fontId="11" fillId="6" borderId="13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866D0-4119-4526-9E41-EB701C38D025}">
  <dimension ref="A3:E49"/>
  <sheetViews>
    <sheetView tabSelected="1" workbookViewId="0">
      <selection activeCell="D14" sqref="D14"/>
    </sheetView>
  </sheetViews>
  <sheetFormatPr defaultRowHeight="14.5" x14ac:dyDescent="0.35"/>
  <cols>
    <col min="1" max="1" width="65" customWidth="1"/>
    <col min="2" max="2" width="24.7265625" customWidth="1"/>
    <col min="3" max="3" width="17.6328125" customWidth="1"/>
    <col min="4" max="4" width="24.7265625" customWidth="1"/>
    <col min="5" max="5" width="35.36328125" customWidth="1"/>
  </cols>
  <sheetData>
    <row r="3" spans="1:3" ht="21" customHeight="1" x14ac:dyDescent="0.5">
      <c r="A3" s="8" t="s">
        <v>100</v>
      </c>
      <c r="B3" s="71">
        <v>310369</v>
      </c>
    </row>
    <row r="4" spans="1:3" ht="21" x14ac:dyDescent="0.5">
      <c r="A4" s="1" t="s">
        <v>101</v>
      </c>
      <c r="B4" s="65"/>
    </row>
    <row r="5" spans="1:3" ht="21" x14ac:dyDescent="0.5">
      <c r="A5" s="1" t="s">
        <v>102</v>
      </c>
      <c r="B5" s="65"/>
    </row>
    <row r="6" spans="1:3" ht="21" x14ac:dyDescent="0.5">
      <c r="A6" s="8" t="s">
        <v>129</v>
      </c>
      <c r="B6" s="86">
        <v>-87000</v>
      </c>
      <c r="C6" t="s">
        <v>114</v>
      </c>
    </row>
    <row r="7" spans="1:3" ht="21" x14ac:dyDescent="0.5">
      <c r="A7" s="85" t="s">
        <v>130</v>
      </c>
      <c r="B7" s="87">
        <v>-20225</v>
      </c>
    </row>
    <row r="8" spans="1:3" ht="21" x14ac:dyDescent="0.5">
      <c r="A8" s="8" t="s">
        <v>103</v>
      </c>
      <c r="B8" s="71">
        <f>SUM(B3:B7)</f>
        <v>203144</v>
      </c>
    </row>
    <row r="9" spans="1:3" ht="21" x14ac:dyDescent="0.5">
      <c r="B9" s="65"/>
    </row>
    <row r="10" spans="1:3" ht="21" x14ac:dyDescent="0.5">
      <c r="A10" s="8" t="s">
        <v>104</v>
      </c>
      <c r="B10" s="8" t="s">
        <v>127</v>
      </c>
    </row>
    <row r="11" spans="1:3" ht="21" x14ac:dyDescent="0.5">
      <c r="A11" t="s">
        <v>128</v>
      </c>
      <c r="B11" s="8" t="s">
        <v>131</v>
      </c>
      <c r="C11" s="2"/>
    </row>
    <row r="12" spans="1:3" ht="21" x14ac:dyDescent="0.5">
      <c r="B12" s="65" t="s">
        <v>135</v>
      </c>
    </row>
    <row r="13" spans="1:3" ht="21" x14ac:dyDescent="0.5">
      <c r="A13" s="70" t="s">
        <v>106</v>
      </c>
      <c r="B13" s="66"/>
      <c r="C13" s="67"/>
    </row>
    <row r="14" spans="1:3" ht="15.5" x14ac:dyDescent="0.35">
      <c r="A14" s="66" t="s">
        <v>105</v>
      </c>
      <c r="B14" s="66"/>
      <c r="C14" s="67"/>
    </row>
    <row r="15" spans="1:3" ht="15.5" x14ac:dyDescent="0.35">
      <c r="A15" s="68" t="s">
        <v>107</v>
      </c>
      <c r="B15" s="66"/>
      <c r="C15" s="67"/>
    </row>
    <row r="16" spans="1:3" ht="15.5" x14ac:dyDescent="0.35">
      <c r="A16" s="68" t="s">
        <v>108</v>
      </c>
      <c r="B16" s="66"/>
      <c r="C16" s="67"/>
    </row>
    <row r="17" spans="1:5" ht="15.5" x14ac:dyDescent="0.35">
      <c r="A17" s="68" t="s">
        <v>119</v>
      </c>
      <c r="B17" s="66"/>
      <c r="C17" s="67"/>
    </row>
    <row r="18" spans="1:5" ht="15.5" x14ac:dyDescent="0.35">
      <c r="A18" s="66"/>
      <c r="B18" s="66"/>
      <c r="C18" s="67"/>
    </row>
    <row r="19" spans="1:5" ht="15.5" x14ac:dyDescent="0.35">
      <c r="A19" s="53" t="s">
        <v>109</v>
      </c>
      <c r="B19" s="53"/>
      <c r="C19" s="2"/>
    </row>
    <row r="20" spans="1:5" ht="15.5" x14ac:dyDescent="0.35">
      <c r="A20" s="53" t="s">
        <v>110</v>
      </c>
      <c r="B20" s="53"/>
      <c r="C20" s="2"/>
    </row>
    <row r="21" spans="1:5" ht="15.5" x14ac:dyDescent="0.35">
      <c r="A21" s="68" t="s">
        <v>111</v>
      </c>
      <c r="B21" s="53" t="s">
        <v>117</v>
      </c>
      <c r="C21" s="2"/>
    </row>
    <row r="22" spans="1:5" ht="15.5" x14ac:dyDescent="0.35">
      <c r="A22" s="68" t="s">
        <v>112</v>
      </c>
      <c r="B22" s="68" t="s">
        <v>113</v>
      </c>
      <c r="C22" s="69"/>
      <c r="D22" s="67"/>
    </row>
    <row r="23" spans="1:5" ht="15.5" x14ac:dyDescent="0.35">
      <c r="A23" s="68" t="s">
        <v>115</v>
      </c>
      <c r="B23" s="68"/>
      <c r="C23" s="69"/>
      <c r="D23" s="67"/>
    </row>
    <row r="24" spans="1:5" ht="15.5" x14ac:dyDescent="0.35">
      <c r="A24" s="68" t="s">
        <v>116</v>
      </c>
      <c r="B24" s="68"/>
      <c r="C24" s="69"/>
      <c r="D24" s="67"/>
    </row>
    <row r="25" spans="1:5" ht="15.5" x14ac:dyDescent="0.35">
      <c r="A25" s="68" t="s">
        <v>118</v>
      </c>
      <c r="B25" s="69"/>
      <c r="C25" s="67"/>
      <c r="D25" s="67"/>
    </row>
    <row r="26" spans="1:5" s="73" customFormat="1" x14ac:dyDescent="0.35">
      <c r="A26" s="72"/>
      <c r="B26" s="72"/>
      <c r="C26" s="72"/>
      <c r="D26" s="72"/>
    </row>
    <row r="27" spans="1:5" s="75" customFormat="1" ht="21" x14ac:dyDescent="0.5">
      <c r="A27" s="76" t="s">
        <v>120</v>
      </c>
      <c r="B27" s="74"/>
      <c r="C27" s="74"/>
      <c r="D27" s="74"/>
    </row>
    <row r="28" spans="1:5" ht="18.5" x14ac:dyDescent="0.45">
      <c r="A28" t="s">
        <v>87</v>
      </c>
      <c r="B28" s="77" t="s">
        <v>74</v>
      </c>
      <c r="C28" s="77" t="s">
        <v>75</v>
      </c>
      <c r="D28" s="77" t="s">
        <v>76</v>
      </c>
      <c r="E28" s="52" t="s">
        <v>78</v>
      </c>
    </row>
    <row r="29" spans="1:5" ht="21" x14ac:dyDescent="0.5">
      <c r="A29" s="57" t="s">
        <v>88</v>
      </c>
      <c r="B29" s="58">
        <v>55</v>
      </c>
      <c r="C29" s="58">
        <v>51</v>
      </c>
      <c r="D29" s="58">
        <v>46</v>
      </c>
      <c r="E29" s="64" t="s">
        <v>98</v>
      </c>
    </row>
    <row r="30" spans="1:5" ht="18.5" x14ac:dyDescent="0.45">
      <c r="A30" s="52" t="s">
        <v>73</v>
      </c>
      <c r="B30" s="93">
        <f>(B29*12)</f>
        <v>660</v>
      </c>
      <c r="C30" s="93">
        <f t="shared" ref="C30:D30" si="0">(C29*12)</f>
        <v>612</v>
      </c>
      <c r="D30" s="93">
        <f t="shared" si="0"/>
        <v>552</v>
      </c>
      <c r="E30" s="1" t="s">
        <v>77</v>
      </c>
    </row>
    <row r="31" spans="1:5" ht="15.5" x14ac:dyDescent="0.35">
      <c r="A31" s="9" t="s">
        <v>79</v>
      </c>
      <c r="B31" s="59"/>
      <c r="C31" s="59"/>
      <c r="D31" s="59"/>
      <c r="E31" s="1" t="s">
        <v>80</v>
      </c>
    </row>
    <row r="32" spans="1:5" ht="15.5" x14ac:dyDescent="0.35">
      <c r="A32" s="1" t="s">
        <v>82</v>
      </c>
      <c r="B32" s="59"/>
      <c r="C32" s="59"/>
      <c r="D32" s="59"/>
      <c r="E32" s="1" t="s">
        <v>81</v>
      </c>
    </row>
    <row r="33" spans="1:5" ht="15.5" x14ac:dyDescent="0.35">
      <c r="A33" s="1" t="s">
        <v>83</v>
      </c>
      <c r="B33" s="59"/>
      <c r="C33" s="59"/>
      <c r="D33" s="59"/>
      <c r="E33" s="1"/>
    </row>
    <row r="34" spans="1:5" ht="15.5" x14ac:dyDescent="0.35">
      <c r="A34" s="1" t="s">
        <v>84</v>
      </c>
      <c r="B34" s="59"/>
      <c r="C34" s="59"/>
      <c r="D34" s="59"/>
      <c r="E34" s="1"/>
    </row>
    <row r="35" spans="1:5" ht="18.5" x14ac:dyDescent="0.45">
      <c r="A35" s="1" t="s">
        <v>92</v>
      </c>
      <c r="B35" s="94">
        <f>(B30*0.925)</f>
        <v>610.5</v>
      </c>
      <c r="C35" s="94">
        <f>(C30*0.925)</f>
        <v>566.1</v>
      </c>
      <c r="D35" s="59"/>
      <c r="E35" s="1"/>
    </row>
    <row r="36" spans="1:5" ht="18.5" x14ac:dyDescent="0.45">
      <c r="A36" s="1" t="s">
        <v>85</v>
      </c>
      <c r="B36" s="94">
        <f>(B30*0.85)</f>
        <v>561</v>
      </c>
      <c r="C36" s="94">
        <f>(C30*0.85)</f>
        <v>520.19999999999993</v>
      </c>
      <c r="D36" s="59"/>
      <c r="E36" s="1"/>
    </row>
    <row r="37" spans="1:5" ht="16" thickBot="1" x14ac:dyDescent="0.4">
      <c r="B37" s="95"/>
      <c r="C37" s="95"/>
      <c r="D37" s="95"/>
      <c r="E37" s="1"/>
    </row>
    <row r="38" spans="1:5" ht="19" thickTop="1" x14ac:dyDescent="0.45">
      <c r="A38" s="98" t="s">
        <v>89</v>
      </c>
      <c r="B38" s="99">
        <v>52</v>
      </c>
      <c r="C38" s="99">
        <v>44</v>
      </c>
      <c r="D38" s="100"/>
      <c r="E38" s="101" t="s">
        <v>97</v>
      </c>
    </row>
    <row r="39" spans="1:5" ht="18.5" x14ac:dyDescent="0.45">
      <c r="A39" s="52" t="s">
        <v>73</v>
      </c>
      <c r="B39" s="93">
        <f>(B38*12)</f>
        <v>624</v>
      </c>
      <c r="C39" s="93">
        <f>(C38*12)</f>
        <v>528</v>
      </c>
      <c r="D39" s="61"/>
      <c r="E39" s="1"/>
    </row>
    <row r="40" spans="1:5" ht="15.5" x14ac:dyDescent="0.35">
      <c r="A40" s="1"/>
      <c r="B40" s="61"/>
      <c r="C40" s="61"/>
      <c r="D40" s="61"/>
      <c r="E40" s="1"/>
    </row>
    <row r="41" spans="1:5" ht="15.5" x14ac:dyDescent="0.35">
      <c r="A41" s="54" t="s">
        <v>86</v>
      </c>
      <c r="B41" s="61"/>
      <c r="C41" s="61"/>
      <c r="D41" s="61"/>
      <c r="E41" s="1"/>
    </row>
    <row r="42" spans="1:5" ht="16" thickBot="1" x14ac:dyDescent="0.4">
      <c r="B42" s="97"/>
      <c r="C42" s="97"/>
      <c r="D42" s="97"/>
      <c r="E42" s="1"/>
    </row>
    <row r="43" spans="1:5" ht="19" thickTop="1" x14ac:dyDescent="0.45">
      <c r="A43" s="98" t="s">
        <v>90</v>
      </c>
      <c r="B43" s="99">
        <v>44</v>
      </c>
      <c r="C43" s="99">
        <v>41</v>
      </c>
      <c r="D43" s="100"/>
      <c r="E43" s="96" t="s">
        <v>96</v>
      </c>
    </row>
    <row r="44" spans="1:5" ht="18.5" x14ac:dyDescent="0.45">
      <c r="A44" s="52" t="s">
        <v>134</v>
      </c>
      <c r="B44" s="93">
        <f t="shared" ref="B44:C44" si="1">(B43*12)</f>
        <v>528</v>
      </c>
      <c r="C44" s="93">
        <f t="shared" si="1"/>
        <v>492</v>
      </c>
      <c r="D44" s="63"/>
    </row>
    <row r="45" spans="1:5" ht="15.5" x14ac:dyDescent="0.35">
      <c r="A45" s="54" t="s">
        <v>91</v>
      </c>
      <c r="B45" s="60">
        <v>33</v>
      </c>
      <c r="C45" s="60">
        <v>33</v>
      </c>
      <c r="D45" s="62"/>
    </row>
    <row r="46" spans="1:5" ht="19" thickBot="1" x14ac:dyDescent="0.5">
      <c r="A46" s="51" t="s">
        <v>93</v>
      </c>
      <c r="B46" s="94">
        <f>(B45*12)</f>
        <v>396</v>
      </c>
      <c r="C46" s="94">
        <f>(C45*12)</f>
        <v>396</v>
      </c>
      <c r="D46" s="88"/>
    </row>
    <row r="47" spans="1:5" ht="21" x14ac:dyDescent="0.5">
      <c r="A47" s="9" t="s">
        <v>94</v>
      </c>
      <c r="B47" s="55"/>
      <c r="C47" s="55"/>
      <c r="D47" s="89" t="s">
        <v>132</v>
      </c>
      <c r="E47" s="90">
        <v>505</v>
      </c>
    </row>
    <row r="48" spans="1:5" ht="21.5" thickBot="1" x14ac:dyDescent="0.55000000000000004">
      <c r="A48" s="9" t="s">
        <v>95</v>
      </c>
      <c r="B48" s="56"/>
      <c r="C48" s="56"/>
      <c r="D48" s="91" t="s">
        <v>133</v>
      </c>
      <c r="E48" s="92"/>
    </row>
    <row r="49" spans="2:4" ht="15.5" x14ac:dyDescent="0.35">
      <c r="B49" s="56"/>
      <c r="C49" s="56"/>
      <c r="D49" s="53"/>
    </row>
  </sheetData>
  <pageMargins left="0.7" right="0.7" top="0.75" bottom="0.75" header="0.3" footer="0.3"/>
  <pageSetup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1"/>
  <sheetViews>
    <sheetView topLeftCell="A16" zoomScaleNormal="100" workbookViewId="0">
      <selection activeCell="D24" sqref="D24"/>
    </sheetView>
  </sheetViews>
  <sheetFormatPr defaultRowHeight="14.5" x14ac:dyDescent="0.35"/>
  <cols>
    <col min="1" max="1" width="37" style="9" customWidth="1"/>
    <col min="2" max="2" width="47.08984375" customWidth="1"/>
    <col min="3" max="3" width="19.36328125" style="3" customWidth="1"/>
    <col min="4" max="4" width="15.26953125" customWidth="1"/>
    <col min="5" max="5" width="31.1796875" customWidth="1"/>
    <col min="6" max="6" width="31.54296875" customWidth="1"/>
    <col min="7" max="7" width="20.36328125" customWidth="1"/>
  </cols>
  <sheetData>
    <row r="1" spans="1:3" ht="29" thickBot="1" x14ac:dyDescent="0.7">
      <c r="A1" s="40" t="s">
        <v>5</v>
      </c>
      <c r="B1" s="39">
        <v>1430</v>
      </c>
      <c r="C1" s="41" t="s">
        <v>0</v>
      </c>
    </row>
    <row r="2" spans="1:3" s="2" customFormat="1" x14ac:dyDescent="0.35">
      <c r="A2" s="17"/>
      <c r="B2" s="17"/>
      <c r="C2" s="18"/>
    </row>
    <row r="3" spans="1:3" s="2" customFormat="1" ht="29" thickBot="1" x14ac:dyDescent="0.7">
      <c r="A3" s="40" t="s">
        <v>6</v>
      </c>
      <c r="B3" s="38" t="s">
        <v>55</v>
      </c>
      <c r="C3" s="4"/>
    </row>
    <row r="4" spans="1:3" ht="15" thickBot="1" x14ac:dyDescent="0.4">
      <c r="A4" s="19"/>
      <c r="B4" s="5"/>
      <c r="C4" s="6"/>
    </row>
    <row r="5" spans="1:3" ht="21.5" thickTop="1" x14ac:dyDescent="0.5">
      <c r="A5" s="105" t="s">
        <v>122</v>
      </c>
      <c r="B5" s="102"/>
      <c r="C5" s="6"/>
    </row>
    <row r="6" spans="1:3" s="10" customFormat="1" ht="24" customHeight="1" x14ac:dyDescent="0.5">
      <c r="A6" s="106" t="s">
        <v>72</v>
      </c>
      <c r="B6" s="103"/>
    </row>
    <row r="7" spans="1:3" s="1" customFormat="1" ht="21.9" customHeight="1" x14ac:dyDescent="0.45">
      <c r="A7" s="107">
        <v>4500</v>
      </c>
      <c r="B7" s="27" t="s">
        <v>44</v>
      </c>
    </row>
    <row r="8" spans="1:3" s="1" customFormat="1" ht="21.9" customHeight="1" x14ac:dyDescent="0.45">
      <c r="A8" s="107">
        <v>2200</v>
      </c>
      <c r="B8" s="27" t="s">
        <v>45</v>
      </c>
    </row>
    <row r="9" spans="1:3" s="1" customFormat="1" ht="21.9" customHeight="1" x14ac:dyDescent="0.45">
      <c r="A9" s="107">
        <v>6000</v>
      </c>
      <c r="B9" s="27" t="s">
        <v>46</v>
      </c>
    </row>
    <row r="10" spans="1:3" s="1" customFormat="1" ht="21.9" customHeight="1" x14ac:dyDescent="0.45">
      <c r="A10" s="107">
        <v>250</v>
      </c>
      <c r="B10" s="27" t="s">
        <v>47</v>
      </c>
    </row>
    <row r="11" spans="1:3" s="1" customFormat="1" ht="21.9" customHeight="1" x14ac:dyDescent="0.45">
      <c r="A11" s="107">
        <v>8250</v>
      </c>
      <c r="B11" s="27" t="s">
        <v>48</v>
      </c>
    </row>
    <row r="12" spans="1:3" s="1" customFormat="1" ht="21.9" customHeight="1" x14ac:dyDescent="0.45">
      <c r="A12" s="107">
        <v>800</v>
      </c>
      <c r="B12" s="27" t="s">
        <v>49</v>
      </c>
    </row>
    <row r="13" spans="1:3" s="1" customFormat="1" ht="21.9" customHeight="1" x14ac:dyDescent="0.45">
      <c r="A13" s="107">
        <v>83500</v>
      </c>
      <c r="B13" s="27" t="s">
        <v>50</v>
      </c>
    </row>
    <row r="14" spans="1:3" s="1" customFormat="1" ht="21.9" customHeight="1" x14ac:dyDescent="0.45">
      <c r="A14" s="107">
        <v>105000</v>
      </c>
      <c r="B14" s="27" t="s">
        <v>51</v>
      </c>
    </row>
    <row r="15" spans="1:3" s="1" customFormat="1" ht="21.9" customHeight="1" x14ac:dyDescent="0.45">
      <c r="A15" s="107">
        <v>18750</v>
      </c>
      <c r="B15" s="27" t="s">
        <v>56</v>
      </c>
    </row>
    <row r="16" spans="1:3" s="1" customFormat="1" ht="21.9" customHeight="1" x14ac:dyDescent="0.45">
      <c r="A16" s="107">
        <v>8000</v>
      </c>
      <c r="B16" s="27" t="s">
        <v>52</v>
      </c>
    </row>
    <row r="17" spans="1:5" s="1" customFormat="1" ht="21.9" customHeight="1" x14ac:dyDescent="0.45">
      <c r="A17" s="107">
        <v>6000</v>
      </c>
      <c r="B17" s="27" t="s">
        <v>53</v>
      </c>
    </row>
    <row r="18" spans="1:5" s="1" customFormat="1" ht="21.9" customHeight="1" x14ac:dyDescent="0.45">
      <c r="A18" s="108"/>
      <c r="B18" s="27" t="s">
        <v>54</v>
      </c>
    </row>
    <row r="19" spans="1:5" s="1" customFormat="1" ht="21.9" customHeight="1" x14ac:dyDescent="0.45">
      <c r="A19" s="108"/>
      <c r="B19" s="104"/>
    </row>
    <row r="20" spans="1:5" s="1" customFormat="1" ht="21.9" customHeight="1" x14ac:dyDescent="0.45">
      <c r="A20" s="107">
        <v>0</v>
      </c>
      <c r="B20" s="104" t="s">
        <v>57</v>
      </c>
    </row>
    <row r="21" spans="1:5" s="1" customFormat="1" ht="21.9" customHeight="1" x14ac:dyDescent="0.45">
      <c r="A21" s="109">
        <v>31920</v>
      </c>
      <c r="B21" s="104" t="s">
        <v>136</v>
      </c>
    </row>
    <row r="22" spans="1:5" s="1" customFormat="1" ht="21.9" customHeight="1" x14ac:dyDescent="0.5">
      <c r="A22" s="110">
        <f>SUM(A7:A21)</f>
        <v>275170</v>
      </c>
      <c r="B22" s="111" t="s">
        <v>123</v>
      </c>
    </row>
    <row r="23" spans="1:5" s="1" customFormat="1" ht="21.9" customHeight="1" x14ac:dyDescent="0.5">
      <c r="A23" s="112">
        <v>35199</v>
      </c>
      <c r="B23" s="111" t="s">
        <v>121</v>
      </c>
    </row>
    <row r="24" spans="1:5" s="1" customFormat="1" ht="21.9" customHeight="1" x14ac:dyDescent="0.5">
      <c r="A24" s="110">
        <f>SUM(A22:A23)</f>
        <v>310369</v>
      </c>
      <c r="B24" s="111" t="s">
        <v>137</v>
      </c>
    </row>
    <row r="25" spans="1:5" s="1" customFormat="1" ht="21.9" customHeight="1" x14ac:dyDescent="0.5">
      <c r="A25" s="113"/>
      <c r="B25" s="113" t="s">
        <v>126</v>
      </c>
    </row>
    <row r="26" spans="1:5" s="1" customFormat="1" ht="21.9" customHeight="1" x14ac:dyDescent="0.5">
      <c r="A26" s="114">
        <v>-87000</v>
      </c>
      <c r="B26" s="113" t="s">
        <v>124</v>
      </c>
    </row>
    <row r="27" spans="1:5" s="1" customFormat="1" ht="21.9" customHeight="1" x14ac:dyDescent="0.5">
      <c r="A27" s="114">
        <v>-20225</v>
      </c>
      <c r="B27" s="113" t="s">
        <v>125</v>
      </c>
    </row>
    <row r="28" spans="1:5" s="1" customFormat="1" ht="29" customHeight="1" x14ac:dyDescent="0.6">
      <c r="A28" s="115">
        <f>SUM(A24:A27)</f>
        <v>203144</v>
      </c>
      <c r="B28" s="116" t="s">
        <v>138</v>
      </c>
    </row>
    <row r="29" spans="1:5" s="1" customFormat="1" ht="21.9" customHeight="1" thickBot="1" x14ac:dyDescent="0.4"/>
    <row r="30" spans="1:5" s="1" customFormat="1" ht="21.9" customHeight="1" thickBot="1" x14ac:dyDescent="0.55000000000000004">
      <c r="A30" s="23" t="s">
        <v>3</v>
      </c>
      <c r="B30" s="25" t="s">
        <v>1</v>
      </c>
      <c r="C30" s="43" t="s">
        <v>4</v>
      </c>
      <c r="D30" s="47" t="s">
        <v>72</v>
      </c>
      <c r="E30" s="81"/>
    </row>
    <row r="31" spans="1:5" s="1" customFormat="1" ht="21.9" customHeight="1" x14ac:dyDescent="0.35">
      <c r="A31" s="36">
        <v>52800</v>
      </c>
      <c r="B31" s="27" t="s">
        <v>44</v>
      </c>
      <c r="C31" s="44">
        <v>4250</v>
      </c>
      <c r="D31" s="48">
        <v>4500</v>
      </c>
      <c r="E31" s="82"/>
    </row>
    <row r="32" spans="1:5" s="8" customFormat="1" ht="21.9" customHeight="1" x14ac:dyDescent="0.5">
      <c r="A32" s="36">
        <v>52915</v>
      </c>
      <c r="B32" s="27" t="s">
        <v>45</v>
      </c>
      <c r="C32" s="44">
        <v>2000</v>
      </c>
      <c r="D32" s="48">
        <v>2200</v>
      </c>
      <c r="E32" s="82"/>
    </row>
    <row r="33" spans="1:6" ht="15.5" x14ac:dyDescent="0.35">
      <c r="A33" s="36">
        <v>52920</v>
      </c>
      <c r="B33" s="27" t="s">
        <v>46</v>
      </c>
      <c r="C33" s="44">
        <v>5100</v>
      </c>
      <c r="D33" s="48">
        <v>6000</v>
      </c>
      <c r="E33" s="82"/>
    </row>
    <row r="34" spans="1:6" ht="15.5" x14ac:dyDescent="0.35">
      <c r="A34" s="36">
        <v>52925</v>
      </c>
      <c r="B34" s="27" t="s">
        <v>47</v>
      </c>
      <c r="C34" s="44">
        <v>250</v>
      </c>
      <c r="D34" s="48">
        <v>250</v>
      </c>
      <c r="E34" s="82"/>
    </row>
    <row r="35" spans="1:6" ht="15.5" x14ac:dyDescent="0.35">
      <c r="A35" s="36">
        <v>52935</v>
      </c>
      <c r="B35" s="27" t="s">
        <v>48</v>
      </c>
      <c r="C35" s="44">
        <v>8000</v>
      </c>
      <c r="D35" s="48">
        <v>8250</v>
      </c>
      <c r="E35" s="82"/>
    </row>
    <row r="36" spans="1:6" ht="15.5" x14ac:dyDescent="0.35">
      <c r="A36" s="36">
        <v>52940</v>
      </c>
      <c r="B36" s="27" t="s">
        <v>49</v>
      </c>
      <c r="C36" s="44">
        <v>800</v>
      </c>
      <c r="D36" s="48">
        <v>800</v>
      </c>
      <c r="E36" s="82"/>
    </row>
    <row r="37" spans="1:6" ht="15.5" x14ac:dyDescent="0.35">
      <c r="A37" s="36">
        <v>52950</v>
      </c>
      <c r="B37" s="27" t="s">
        <v>50</v>
      </c>
      <c r="C37" s="44">
        <v>40000</v>
      </c>
      <c r="D37" s="48">
        <v>83500</v>
      </c>
      <c r="E37" s="82"/>
    </row>
    <row r="38" spans="1:6" ht="21" x14ac:dyDescent="0.5">
      <c r="A38" s="36">
        <v>52961</v>
      </c>
      <c r="B38" s="27" t="s">
        <v>51</v>
      </c>
      <c r="C38" s="44">
        <v>81300</v>
      </c>
      <c r="D38" s="48">
        <v>105000</v>
      </c>
      <c r="E38" s="82"/>
      <c r="F38" s="8"/>
    </row>
    <row r="39" spans="1:6" ht="15.5" x14ac:dyDescent="0.35">
      <c r="A39" s="36">
        <v>52962</v>
      </c>
      <c r="B39" s="27" t="s">
        <v>56</v>
      </c>
      <c r="C39" s="44">
        <v>16500</v>
      </c>
      <c r="D39" s="48">
        <v>18750</v>
      </c>
      <c r="E39" s="82"/>
    </row>
    <row r="40" spans="1:6" ht="15.5" x14ac:dyDescent="0.35">
      <c r="A40" s="36">
        <v>52963</v>
      </c>
      <c r="B40" s="27" t="s">
        <v>52</v>
      </c>
      <c r="C40" s="44">
        <v>8000</v>
      </c>
      <c r="D40" s="48">
        <v>8000</v>
      </c>
      <c r="E40" s="82"/>
    </row>
    <row r="41" spans="1:6" ht="15.5" x14ac:dyDescent="0.35">
      <c r="A41" s="36">
        <v>52970</v>
      </c>
      <c r="B41" s="27" t="s">
        <v>53</v>
      </c>
      <c r="C41" s="44">
        <v>6000</v>
      </c>
      <c r="D41" s="48">
        <v>6000</v>
      </c>
      <c r="E41" s="82"/>
    </row>
    <row r="42" spans="1:6" ht="15.5" x14ac:dyDescent="0.35">
      <c r="A42" s="36">
        <v>54300</v>
      </c>
      <c r="B42" s="27" t="s">
        <v>54</v>
      </c>
      <c r="C42" s="44">
        <v>1800</v>
      </c>
      <c r="D42" s="49"/>
      <c r="E42" s="82"/>
    </row>
    <row r="43" spans="1:6" ht="15.5" x14ac:dyDescent="0.35">
      <c r="A43" s="36"/>
      <c r="B43" s="27"/>
      <c r="C43" s="44"/>
      <c r="D43" s="49"/>
      <c r="E43" s="82"/>
    </row>
    <row r="44" spans="1:6" ht="15.5" x14ac:dyDescent="0.35">
      <c r="A44" s="36"/>
      <c r="B44" s="42" t="s">
        <v>57</v>
      </c>
      <c r="C44" s="45">
        <v>5000</v>
      </c>
      <c r="D44" s="48">
        <v>6800</v>
      </c>
      <c r="E44" s="82"/>
    </row>
    <row r="45" spans="1:6" ht="15.5" x14ac:dyDescent="0.35">
      <c r="A45" s="36"/>
      <c r="B45" s="42" t="s">
        <v>58</v>
      </c>
      <c r="C45" s="45">
        <v>36456</v>
      </c>
      <c r="D45" s="48">
        <v>31920</v>
      </c>
      <c r="E45" s="82" t="s">
        <v>59</v>
      </c>
    </row>
    <row r="46" spans="1:6" ht="15.5" x14ac:dyDescent="0.35">
      <c r="A46" s="36"/>
      <c r="B46" s="27"/>
      <c r="C46" s="44"/>
      <c r="D46" s="1"/>
      <c r="E46" s="1"/>
    </row>
    <row r="47" spans="1:6" ht="15.5" x14ac:dyDescent="0.35">
      <c r="A47" s="36"/>
      <c r="B47" s="27"/>
      <c r="C47" s="44"/>
      <c r="D47" s="1"/>
      <c r="E47" s="1"/>
    </row>
    <row r="48" spans="1:6" ht="21" x14ac:dyDescent="0.5">
      <c r="A48" s="36"/>
      <c r="B48" s="13" t="s">
        <v>99</v>
      </c>
      <c r="C48" s="44"/>
      <c r="D48" s="50" t="s">
        <v>60</v>
      </c>
      <c r="E48" s="83"/>
    </row>
    <row r="49" spans="1:5" ht="15.5" x14ac:dyDescent="0.35">
      <c r="A49" s="36"/>
      <c r="B49" s="27"/>
      <c r="C49" s="44"/>
      <c r="D49" s="49" t="s">
        <v>61</v>
      </c>
      <c r="E49" s="83"/>
    </row>
    <row r="50" spans="1:5" ht="15.5" x14ac:dyDescent="0.35">
      <c r="A50" s="36"/>
      <c r="B50" s="27"/>
      <c r="C50" s="44"/>
      <c r="D50" s="49" t="s">
        <v>62</v>
      </c>
      <c r="E50" s="83"/>
    </row>
    <row r="51" spans="1:5" ht="15.5" x14ac:dyDescent="0.35">
      <c r="A51" s="36"/>
      <c r="B51" s="27"/>
      <c r="C51" s="44"/>
      <c r="D51" s="49" t="s">
        <v>63</v>
      </c>
      <c r="E51" s="83"/>
    </row>
    <row r="52" spans="1:5" ht="15.5" x14ac:dyDescent="0.35">
      <c r="A52" s="36"/>
      <c r="B52" s="27"/>
      <c r="C52" s="44"/>
      <c r="D52" s="49" t="s">
        <v>64</v>
      </c>
      <c r="E52" s="83"/>
    </row>
    <row r="53" spans="1:5" ht="15.5" x14ac:dyDescent="0.35">
      <c r="A53" s="36"/>
      <c r="B53" s="27"/>
      <c r="C53" s="44"/>
      <c r="D53" s="49" t="s">
        <v>65</v>
      </c>
      <c r="E53" s="83"/>
    </row>
    <row r="54" spans="1:5" ht="15.5" x14ac:dyDescent="0.35">
      <c r="A54" s="36"/>
      <c r="B54" s="27"/>
      <c r="C54" s="44"/>
      <c r="D54" s="49" t="s">
        <v>66</v>
      </c>
      <c r="E54" s="83"/>
    </row>
    <row r="55" spans="1:5" ht="15.5" x14ac:dyDescent="0.35">
      <c r="A55" s="36"/>
      <c r="B55" s="27"/>
      <c r="C55" s="44"/>
      <c r="D55" s="49" t="s">
        <v>67</v>
      </c>
      <c r="E55" s="83"/>
    </row>
    <row r="56" spans="1:5" ht="21.5" thickBot="1" x14ac:dyDescent="0.55000000000000004">
      <c r="A56" s="24"/>
      <c r="B56" s="26" t="s">
        <v>2</v>
      </c>
      <c r="C56" s="46">
        <f>SUM(C30:C55)</f>
        <v>215456</v>
      </c>
      <c r="D56" s="49" t="s">
        <v>68</v>
      </c>
      <c r="E56" s="83"/>
    </row>
    <row r="57" spans="1:5" ht="15.5" x14ac:dyDescent="0.35">
      <c r="D57" s="49" t="s">
        <v>69</v>
      </c>
      <c r="E57" s="83"/>
    </row>
    <row r="58" spans="1:5" ht="21" x14ac:dyDescent="0.5">
      <c r="C58" s="78"/>
      <c r="D58" s="49" t="s">
        <v>70</v>
      </c>
      <c r="E58" s="83"/>
    </row>
    <row r="59" spans="1:5" ht="21" x14ac:dyDescent="0.5">
      <c r="C59" s="78"/>
      <c r="D59" s="49" t="s">
        <v>71</v>
      </c>
      <c r="E59" s="83"/>
    </row>
    <row r="60" spans="1:5" ht="21" x14ac:dyDescent="0.5">
      <c r="C60" s="78"/>
      <c r="D60" s="47" t="s">
        <v>2</v>
      </c>
      <c r="E60" s="84">
        <v>281970</v>
      </c>
    </row>
    <row r="61" spans="1:5" ht="21" x14ac:dyDescent="0.5">
      <c r="C61" s="78"/>
      <c r="D61" s="79" t="s">
        <v>121</v>
      </c>
      <c r="E61" s="80">
        <v>35199</v>
      </c>
    </row>
  </sheetData>
  <pageMargins left="0.7" right="0.7" top="0.75" bottom="0.75" header="0.3" footer="0.3"/>
  <pageSetup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zoomScaleNormal="100" workbookViewId="0">
      <selection activeCell="B1" sqref="B1"/>
    </sheetView>
  </sheetViews>
  <sheetFormatPr defaultRowHeight="14.5" x14ac:dyDescent="0.35"/>
  <cols>
    <col min="1" max="1" width="31.453125" style="9" customWidth="1"/>
    <col min="2" max="2" width="17.90625" customWidth="1"/>
    <col min="3" max="3" width="13.453125" customWidth="1"/>
    <col min="4" max="4" width="12.36328125" customWidth="1"/>
    <col min="5" max="5" width="19.08984375" style="3" customWidth="1"/>
  </cols>
  <sheetData>
    <row r="1" spans="1:5" ht="36.5" thickBot="1" x14ac:dyDescent="0.85">
      <c r="A1" s="14" t="s">
        <v>5</v>
      </c>
      <c r="B1" s="37">
        <v>1421</v>
      </c>
      <c r="C1" s="7"/>
      <c r="D1" s="5"/>
      <c r="E1" s="16" t="s">
        <v>0</v>
      </c>
    </row>
    <row r="2" spans="1:5" s="2" customFormat="1" x14ac:dyDescent="0.35">
      <c r="A2" s="17"/>
      <c r="B2" s="4"/>
      <c r="C2" s="4"/>
      <c r="D2" s="4"/>
      <c r="E2" s="18"/>
    </row>
    <row r="3" spans="1:5" s="2" customFormat="1" ht="36.5" thickBot="1" x14ac:dyDescent="0.85">
      <c r="A3" s="14" t="s">
        <v>6</v>
      </c>
      <c r="B3" s="15" t="s">
        <v>22</v>
      </c>
      <c r="C3" s="15"/>
      <c r="D3" s="15"/>
      <c r="E3" s="15"/>
    </row>
    <row r="4" spans="1:5" x14ac:dyDescent="0.35">
      <c r="A4" s="19"/>
      <c r="B4" s="5"/>
      <c r="C4" s="5"/>
      <c r="D4" s="5"/>
      <c r="E4" s="6"/>
    </row>
    <row r="5" spans="1:5" ht="16" thickBot="1" x14ac:dyDescent="0.4">
      <c r="A5" s="33" t="s">
        <v>21</v>
      </c>
      <c r="B5" s="5"/>
      <c r="C5" s="5"/>
      <c r="D5" s="5"/>
      <c r="E5" s="6"/>
    </row>
    <row r="6" spans="1:5" s="10" customFormat="1" ht="21.9" customHeight="1" x14ac:dyDescent="0.5">
      <c r="A6" s="29"/>
      <c r="B6" s="30"/>
      <c r="C6" s="30" t="s">
        <v>18</v>
      </c>
      <c r="D6" s="30" t="s">
        <v>8</v>
      </c>
      <c r="E6" s="20"/>
    </row>
    <row r="7" spans="1:5" ht="21.9" customHeight="1" thickBot="1" x14ac:dyDescent="0.55000000000000004">
      <c r="A7" s="24" t="s">
        <v>7</v>
      </c>
      <c r="B7" s="26" t="s">
        <v>19</v>
      </c>
      <c r="C7" s="26" t="s">
        <v>20</v>
      </c>
      <c r="D7" s="26" t="s">
        <v>9</v>
      </c>
      <c r="E7" s="28" t="s">
        <v>4</v>
      </c>
    </row>
    <row r="8" spans="1:5" s="1" customFormat="1" ht="21.9" customHeight="1" x14ac:dyDescent="0.35">
      <c r="A8" s="31" t="s">
        <v>23</v>
      </c>
      <c r="B8" s="35" t="s">
        <v>24</v>
      </c>
      <c r="C8" s="35">
        <v>2088</v>
      </c>
      <c r="D8" s="34">
        <v>51.56</v>
      </c>
      <c r="E8" s="22">
        <f>SUM(C8*D8)</f>
        <v>107657.28</v>
      </c>
    </row>
    <row r="9" spans="1:5" s="1" customFormat="1" ht="21.9" customHeight="1" x14ac:dyDescent="0.35">
      <c r="A9" s="31" t="s">
        <v>25</v>
      </c>
      <c r="B9" s="35" t="s">
        <v>26</v>
      </c>
      <c r="C9" s="35">
        <v>2088</v>
      </c>
      <c r="D9" s="34">
        <v>35.03</v>
      </c>
      <c r="E9" s="22">
        <f t="shared" ref="E9:E21" si="0">SUM(C9*D9)</f>
        <v>73142.64</v>
      </c>
    </row>
    <row r="10" spans="1:5" s="1" customFormat="1" ht="21.9" customHeight="1" x14ac:dyDescent="0.35">
      <c r="A10" s="31" t="s">
        <v>27</v>
      </c>
      <c r="B10" s="35" t="s">
        <v>28</v>
      </c>
      <c r="C10" s="35">
        <v>2088</v>
      </c>
      <c r="D10" s="34">
        <v>29.24</v>
      </c>
      <c r="E10" s="22">
        <f t="shared" si="0"/>
        <v>61053.119999999995</v>
      </c>
    </row>
    <row r="11" spans="1:5" s="1" customFormat="1" ht="21.9" customHeight="1" x14ac:dyDescent="0.35">
      <c r="A11" s="31" t="s">
        <v>29</v>
      </c>
      <c r="B11" s="35" t="s">
        <v>30</v>
      </c>
      <c r="C11" s="35">
        <v>2088</v>
      </c>
      <c r="D11" s="34">
        <v>26.8</v>
      </c>
      <c r="E11" s="22">
        <f t="shared" si="0"/>
        <v>55958.400000000001</v>
      </c>
    </row>
    <row r="12" spans="1:5" s="1" customFormat="1" ht="21.9" customHeight="1" x14ac:dyDescent="0.35">
      <c r="A12" s="31" t="s">
        <v>31</v>
      </c>
      <c r="B12" s="35" t="s">
        <v>28</v>
      </c>
      <c r="C12" s="35">
        <v>2088</v>
      </c>
      <c r="D12" s="34">
        <v>26.76</v>
      </c>
      <c r="E12" s="22">
        <f>SUM(C12*D12)</f>
        <v>55874.880000000005</v>
      </c>
    </row>
    <row r="13" spans="1:5" s="1" customFormat="1" ht="21.9" customHeight="1" x14ac:dyDescent="0.35">
      <c r="A13" s="31" t="s">
        <v>32</v>
      </c>
      <c r="B13" s="35" t="s">
        <v>33</v>
      </c>
      <c r="C13" s="35">
        <v>2088</v>
      </c>
      <c r="D13" s="34">
        <v>28.3</v>
      </c>
      <c r="E13" s="22">
        <f t="shared" si="0"/>
        <v>59090.400000000001</v>
      </c>
    </row>
    <row r="14" spans="1:5" s="1" customFormat="1" ht="21.9" customHeight="1" x14ac:dyDescent="0.35">
      <c r="A14" s="31" t="s">
        <v>34</v>
      </c>
      <c r="B14" s="35" t="s">
        <v>35</v>
      </c>
      <c r="C14" s="35">
        <v>2088</v>
      </c>
      <c r="D14" s="34">
        <v>22.39</v>
      </c>
      <c r="E14" s="22">
        <f t="shared" si="0"/>
        <v>46750.32</v>
      </c>
    </row>
    <row r="15" spans="1:5" s="1" customFormat="1" ht="21.9" customHeight="1" x14ac:dyDescent="0.35">
      <c r="A15" s="31" t="s">
        <v>36</v>
      </c>
      <c r="B15" s="35" t="s">
        <v>35</v>
      </c>
      <c r="C15" s="35">
        <v>2088</v>
      </c>
      <c r="D15" s="34">
        <v>22.39</v>
      </c>
      <c r="E15" s="22">
        <f t="shared" si="0"/>
        <v>46750.32</v>
      </c>
    </row>
    <row r="16" spans="1:5" s="1" customFormat="1" ht="21.9" customHeight="1" x14ac:dyDescent="0.35">
      <c r="A16" s="31" t="s">
        <v>37</v>
      </c>
      <c r="B16" s="35" t="s">
        <v>35</v>
      </c>
      <c r="C16" s="35">
        <v>2088</v>
      </c>
      <c r="D16" s="34">
        <v>21.31</v>
      </c>
      <c r="E16" s="22">
        <f t="shared" si="0"/>
        <v>44495.28</v>
      </c>
    </row>
    <row r="17" spans="1:5" s="1" customFormat="1" ht="21.9" customHeight="1" x14ac:dyDescent="0.35">
      <c r="A17" s="31" t="s">
        <v>38</v>
      </c>
      <c r="B17" s="35" t="s">
        <v>35</v>
      </c>
      <c r="C17" s="35">
        <v>2088</v>
      </c>
      <c r="D17" s="34">
        <v>21.31</v>
      </c>
      <c r="E17" s="22">
        <f t="shared" si="0"/>
        <v>44495.28</v>
      </c>
    </row>
    <row r="18" spans="1:5" s="1" customFormat="1" ht="21.9" customHeight="1" x14ac:dyDescent="0.35">
      <c r="A18" s="31" t="s">
        <v>39</v>
      </c>
      <c r="B18" s="35" t="s">
        <v>35</v>
      </c>
      <c r="C18" s="35">
        <v>2088</v>
      </c>
      <c r="D18" s="34">
        <v>20.29</v>
      </c>
      <c r="E18" s="22">
        <f t="shared" si="0"/>
        <v>42365.52</v>
      </c>
    </row>
    <row r="19" spans="1:5" s="1" customFormat="1" ht="21.9" customHeight="1" x14ac:dyDescent="0.35">
      <c r="A19" s="31" t="s">
        <v>40</v>
      </c>
      <c r="B19" s="35" t="s">
        <v>35</v>
      </c>
      <c r="C19" s="35">
        <v>2088</v>
      </c>
      <c r="D19" s="34">
        <v>20.29</v>
      </c>
      <c r="E19" s="22">
        <f t="shared" si="0"/>
        <v>42365.52</v>
      </c>
    </row>
    <row r="20" spans="1:5" s="1" customFormat="1" ht="21.9" customHeight="1" x14ac:dyDescent="0.35">
      <c r="A20" s="31" t="s">
        <v>41</v>
      </c>
      <c r="B20" s="35" t="s">
        <v>42</v>
      </c>
      <c r="C20" s="35">
        <v>832</v>
      </c>
      <c r="D20" s="34">
        <v>22.88</v>
      </c>
      <c r="E20" s="22">
        <f t="shared" si="0"/>
        <v>19036.16</v>
      </c>
    </row>
    <row r="21" spans="1:5" s="1" customFormat="1" ht="21.9" customHeight="1" x14ac:dyDescent="0.35">
      <c r="A21" s="31" t="s">
        <v>43</v>
      </c>
      <c r="B21" s="35" t="s">
        <v>42</v>
      </c>
      <c r="C21" s="35">
        <v>832</v>
      </c>
      <c r="D21" s="34">
        <v>19.420000000000002</v>
      </c>
      <c r="E21" s="22">
        <f t="shared" si="0"/>
        <v>16157.440000000002</v>
      </c>
    </row>
    <row r="22" spans="1:5" s="8" customFormat="1" ht="21.9" customHeight="1" x14ac:dyDescent="0.5">
      <c r="A22" s="12" t="s">
        <v>10</v>
      </c>
      <c r="B22" s="13"/>
      <c r="C22" s="13"/>
      <c r="D22" s="13"/>
      <c r="E22" s="11">
        <f>SUM(E8:F21)</f>
        <v>715192.56</v>
      </c>
    </row>
    <row r="23" spans="1:5" s="1" customFormat="1" ht="21.9" customHeight="1" x14ac:dyDescent="0.35">
      <c r="A23" s="31"/>
      <c r="B23" s="27"/>
      <c r="C23" s="27"/>
      <c r="D23" s="27"/>
      <c r="E23" s="22"/>
    </row>
    <row r="24" spans="1:5" s="1" customFormat="1" ht="21.9" customHeight="1" x14ac:dyDescent="0.35">
      <c r="A24" s="31" t="s">
        <v>12</v>
      </c>
      <c r="B24" s="27"/>
      <c r="C24" s="27"/>
      <c r="D24" s="27"/>
      <c r="E24" s="22">
        <v>51350</v>
      </c>
    </row>
    <row r="25" spans="1:5" s="1" customFormat="1" ht="21.9" customHeight="1" x14ac:dyDescent="0.35">
      <c r="A25" s="31" t="s">
        <v>13</v>
      </c>
      <c r="B25" s="27"/>
      <c r="C25" s="27"/>
      <c r="D25" s="27"/>
      <c r="E25" s="22"/>
    </row>
    <row r="26" spans="1:5" s="1" customFormat="1" ht="21.9" customHeight="1" x14ac:dyDescent="0.35">
      <c r="A26" s="31" t="s">
        <v>14</v>
      </c>
      <c r="B26" s="27"/>
      <c r="C26" s="27"/>
      <c r="D26" s="27"/>
      <c r="E26" s="22"/>
    </row>
    <row r="27" spans="1:5" s="1" customFormat="1" ht="21.9" customHeight="1" x14ac:dyDescent="0.35">
      <c r="A27" s="31" t="s">
        <v>15</v>
      </c>
      <c r="B27" s="27"/>
      <c r="C27" s="27"/>
      <c r="D27" s="27"/>
      <c r="E27" s="22"/>
    </row>
    <row r="28" spans="1:5" s="1" customFormat="1" ht="21.9" customHeight="1" x14ac:dyDescent="0.35">
      <c r="A28" s="31" t="s">
        <v>16</v>
      </c>
      <c r="B28" s="27"/>
      <c r="C28" s="27"/>
      <c r="D28" s="27"/>
      <c r="E28" s="22">
        <v>4200</v>
      </c>
    </row>
    <row r="29" spans="1:5" s="1" customFormat="1" ht="21.9" customHeight="1" x14ac:dyDescent="0.35">
      <c r="A29" s="31" t="s">
        <v>17</v>
      </c>
      <c r="B29" s="27"/>
      <c r="C29" s="27"/>
      <c r="D29" s="27"/>
      <c r="E29" s="22">
        <v>50910</v>
      </c>
    </row>
    <row r="30" spans="1:5" s="1" customFormat="1" ht="21.9" customHeight="1" x14ac:dyDescent="0.35">
      <c r="A30" s="31"/>
      <c r="B30" s="27"/>
      <c r="C30" s="27"/>
      <c r="D30" s="27"/>
      <c r="E30" s="22"/>
    </row>
    <row r="31" spans="1:5" s="1" customFormat="1" ht="21.9" customHeight="1" x14ac:dyDescent="0.35">
      <c r="A31" s="31"/>
      <c r="B31" s="27"/>
      <c r="C31" s="27"/>
      <c r="D31" s="27"/>
      <c r="E31" s="22"/>
    </row>
    <row r="32" spans="1:5" s="1" customFormat="1" ht="21.9" customHeight="1" x14ac:dyDescent="0.35">
      <c r="A32" s="31"/>
      <c r="B32" s="27"/>
      <c r="C32" s="27"/>
      <c r="D32" s="27"/>
      <c r="E32" s="22"/>
    </row>
    <row r="33" spans="1:5" s="1" customFormat="1" ht="21.9" customHeight="1" x14ac:dyDescent="0.35">
      <c r="A33" s="31"/>
      <c r="B33" s="27"/>
      <c r="C33" s="27"/>
      <c r="D33" s="27"/>
      <c r="E33" s="22"/>
    </row>
    <row r="34" spans="1:5" s="8" customFormat="1" ht="21.9" customHeight="1" thickBot="1" x14ac:dyDescent="0.55000000000000004">
      <c r="A34" s="24"/>
      <c r="B34" s="26"/>
      <c r="C34" s="26"/>
      <c r="D34" s="32" t="s">
        <v>11</v>
      </c>
      <c r="E34" s="21">
        <f>SUM(E22:E33)</f>
        <v>821652.56</v>
      </c>
    </row>
  </sheetData>
  <pageMargins left="0.7" right="0.7" top="0.75" bottom="0.75" header="0.3" footer="0.3"/>
  <pageSetup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Discussion #'s</vt:lpstr>
      <vt:lpstr>Expenses</vt:lpstr>
      <vt:lpstr>Salary &amp; Wages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Bolasevich</dc:creator>
  <cp:lastModifiedBy>Stuart Sklar</cp:lastModifiedBy>
  <cp:lastPrinted>2020-09-22T18:09:19Z</cp:lastPrinted>
  <dcterms:created xsi:type="dcterms:W3CDTF">2019-10-15T15:09:36Z</dcterms:created>
  <dcterms:modified xsi:type="dcterms:W3CDTF">2020-11-17T20:27:34Z</dcterms:modified>
</cp:coreProperties>
</file>